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Sausis/10-16/"/>
    </mc:Choice>
  </mc:AlternateContent>
  <xr:revisionPtr revIDLastSave="1065" documentId="8_{9E81D129-A192-422B-80DD-079B08BE742B}" xr6:coauthVersionLast="47" xr6:coauthVersionMax="47" xr10:uidLastSave="{DCBECD84-291D-49CF-BF47-F8603194A3C9}"/>
  <bookViews>
    <workbookView xWindow="-120" yWindow="-120" windowWidth="29040" windowHeight="15840" xr2:uid="{00000000-000D-0000-FFFF-FFFF00000000}"/>
  </bookViews>
  <sheets>
    <sheet name="01.10-01.16" sheetId="3" r:id="rId1"/>
    <sheet name="01.03-01.0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" l="1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sharedStrings.xml><?xml version="1.0" encoding="utf-8"?>
<sst xmlns="http://schemas.openxmlformats.org/spreadsheetml/2006/main" count="245" uniqueCount="83">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</sst>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</cellXfs>
  <cellStyles count="2">
    <cellStyle name="Normal" xfId="0" builtinId="0"/>
    <cellStyle name="Normal 2 4" xfId="1" xr:uid="{00000000-0005-0000-0000-000001000000}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69"/>
    </tableStyle>
    <tableStyle name="Table Style 2" pivot="0" count="1" xr9:uid="{27931E3F-712C-485E-A1F4-53DFE01A40F1}">
      <tableStyleElement type="wholeTable" dxfId="68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67" dataDxfId="65" totalsRowDxfId="64" headerRowBorderDxfId="66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63" totalsRowDxfId="15"/>
    <tableColumn id="2" xr3:uid="{C4031044-6638-40F0-89BF-6956875D5AB1}" name="#_x000a_LW" dataDxfId="62" totalsRowDxfId="14"/>
    <tableColumn id="3" xr3:uid="{7923F337-E10F-46B0-997B-D99CAE089982}" name="Filmas _x000a_(Movie)" totalsRowLabel="Total (30)" dataDxfId="61" totalsRowDxfId="13"/>
    <tableColumn id="4" xr3:uid="{A88B55DE-AEA3-4A21-B711-615D1052C4B1}" name="Pajamos _x000a_(GBO)" totalsRowFunction="sum" dataDxfId="60" totalsRowDxfId="12"/>
    <tableColumn id="5" xr3:uid="{F5F28CE2-3F0F-431F-83F3-FE0F754BFFF4}" name="Pajamos _x000a_praeita sav._x000a_(GBO LW)" totalsRowLabel="647 446 €" dataDxfId="59" totalsRowDxfId="11"/>
    <tableColumn id="6" xr3:uid="{00448D68-3018-4484-A470-B45DB3CE5E3A}" name="Pakitimas_x000a_(Change)" totalsRowFunction="custom" dataDxfId="58" totalsRowDxfId="10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57" totalsRowDxfId="9"/>
    <tableColumn id="8" xr3:uid="{9812C777-FB2F-4B39-904A-22B6DFEC5248}" name="Seansų sk. _x000a_(Show count)" dataDxfId="56" totalsRowDxfId="8"/>
    <tableColumn id="9" xr3:uid="{E5006044-4661-4321-8421-220C76ED5B8E}" name="Lankomumo vid._x000a_(Average ADM)" dataDxfId="55" totalsRowDxfId="7">
      <calculatedColumnFormula>G3/H3</calculatedColumnFormula>
    </tableColumn>
    <tableColumn id="10" xr3:uid="{59D65F55-D69C-4548-A433-CABA18BAA4C2}" name="Kopijų sk. _x000a_(DCO count)" dataDxfId="54" totalsRowDxfId="6"/>
    <tableColumn id="11" xr3:uid="{7F9F61B3-1C74-4E95-942D-6BFB869A24CF}" name="Rodymo savaitė_x000a_(Week on screen)" dataDxfId="53" totalsRowDxfId="5"/>
    <tableColumn id="12" xr3:uid="{23079B4C-5B3F-4A77-8124-B75258049C7C}" name="Bendros pajamos _x000a_(Total GBO)" dataDxfId="52" totalsRowDxfId="4"/>
    <tableColumn id="13" xr3:uid="{E6B784B2-A989-4D14-B2E3-D35400D82F50}" name="Bendras žiūrovų sk._x000a_(Total ADM)" dataDxfId="51" totalsRowDxfId="3"/>
    <tableColumn id="14" xr3:uid="{BFEB2F78-B677-411B-AA50-BD77C0298AF2}" name="Premjeros data _x000a_(Release date)" dataDxfId="1" totalsRowDxfId="0"/>
    <tableColumn id="15" xr3:uid="{F7F5E1BC-A0FF-4486-8102-3AEC81DDFEDE}" name="Platintojas _x000a_(Distributor)" totalsRowLabel=" " dataDxfId="50" totalsRowDxfId="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49" dataDxfId="47" totalsRowDxfId="46" headerRowBorderDxfId="48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45" totalsRowDxfId="44"/>
    <tableColumn id="2" xr3:uid="{D6AA89DD-F402-49ED-B2CA-B45ED30EB6A8}" name="#_x000a_LW" dataDxfId="43" totalsRowDxfId="42"/>
    <tableColumn id="3" xr3:uid="{8524161D-F780-40E6-96D9-D46D84D91E1F}" name="Filmas _x000a_(Movie)" totalsRowLabel="Total (32)" dataDxfId="41" totalsRowDxfId="40"/>
    <tableColumn id="4" xr3:uid="{898DAD4F-B56E-4B96-9BAF-7609A0041E01}" name="Pajamos _x000a_(GBO)" totalsRowFunction="sum" dataDxfId="39" totalsRowDxfId="38"/>
    <tableColumn id="5" xr3:uid="{C59F2D4C-5823-45F4-9D98-114FFD01A927}" name="Pajamos _x000a_praeita sav._x000a_(GBO LW)" totalsRowLabel="1 073 119 €" dataDxfId="37" totalsRowDxfId="36"/>
    <tableColumn id="6" xr3:uid="{F957FCE3-B2E4-448E-8740-03D906BC5EB7}" name="Pakitimas_x000a_(Change)" totalsRowFunction="custom" dataDxfId="35" totalsRowDxfId="34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33" totalsRowDxfId="32"/>
    <tableColumn id="8" xr3:uid="{2BB64C16-9186-4C4A-A0C9-08323CEFC402}" name="Seansų sk. _x000a_(Show count)" dataDxfId="31" totalsRowDxfId="30"/>
    <tableColumn id="9" xr3:uid="{F6C07FA5-1C03-4357-A44D-0B81FC66E2AF}" name="Lankomumo vid._x000a_(Average ADM)" dataDxfId="29" totalsRowDxfId="28">
      <calculatedColumnFormula>G3/H3</calculatedColumnFormula>
    </tableColumn>
    <tableColumn id="10" xr3:uid="{A3E561A1-4C0E-457E-84AA-349FD64794AE}" name="Kopijų sk. _x000a_(DCO count)" dataDxfId="27" totalsRowDxfId="26"/>
    <tableColumn id="11" xr3:uid="{E20BF4A7-9048-401E-A6FA-983414B01ED2}" name="Rodymo savaitė_x000a_(Week on screen)" dataDxfId="25" totalsRowDxfId="24"/>
    <tableColumn id="12" xr3:uid="{67BC01BA-5CB2-41D3-AB69-350EFF0FD930}" name="Bendros pajamos _x000a_(Total GBO)" dataDxfId="23" totalsRowDxfId="22"/>
    <tableColumn id="13" xr3:uid="{37483393-9FD8-4B34-8B9D-DE79FEFE93B2}" name="Bendras žiūrovų sk._x000a_(Total ADM)" dataDxfId="21" totalsRowDxfId="20"/>
    <tableColumn id="14" xr3:uid="{EADF24B6-15DA-48EA-B223-A587598EEB24}" name="Premjeros data _x000a_(Release date)" dataDxfId="19" totalsRowDxfId="18"/>
    <tableColumn id="15" xr3:uid="{5103FA11-CF5D-49EC-A2A1-D131ABB2109C}" name="Platintojas _x000a_(Distributor)" totalsRowLabel=" " dataDxfId="17" totalsRowDxfId="1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S50"/>
  <sheetViews>
    <sheetView tabSelected="1" zoomScale="60" zoomScaleNormal="60" workbookViewId="0">
      <selection activeCell="I27" sqref="I27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7" customWidth="1"/>
    <col min="3" max="3" width="30.7109375" style="1" customWidth="1"/>
    <col min="4" max="13" width="20.7109375" style="1" customWidth="1"/>
    <col min="14" max="14" width="20.7109375" style="51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48" t="s">
        <v>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50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9">
        <v>1</v>
      </c>
      <c r="C3" s="22" t="s">
        <v>17</v>
      </c>
      <c r="D3" s="16">
        <v>154381</v>
      </c>
      <c r="E3" s="16">
        <v>175611</v>
      </c>
      <c r="F3" s="17">
        <f>(D3-E3)/E3</f>
        <v>-0.12089219923581097</v>
      </c>
      <c r="G3" s="18">
        <v>19836</v>
      </c>
      <c r="H3" s="17" t="s">
        <v>61</v>
      </c>
      <c r="I3" s="17" t="s">
        <v>61</v>
      </c>
      <c r="J3" s="17" t="s">
        <v>61</v>
      </c>
      <c r="K3" s="14">
        <v>4</v>
      </c>
      <c r="L3" s="16">
        <v>886680</v>
      </c>
      <c r="M3" s="18">
        <v>113277</v>
      </c>
      <c r="N3" s="20">
        <v>45646</v>
      </c>
      <c r="O3" s="27" t="s">
        <v>18</v>
      </c>
    </row>
    <row r="4" spans="1:18" s="21" customFormat="1" ht="24.95" customHeight="1" x14ac:dyDescent="0.2">
      <c r="A4" s="14">
        <v>2</v>
      </c>
      <c r="B4" s="19" t="s">
        <v>60</v>
      </c>
      <c r="C4" s="22" t="s">
        <v>39</v>
      </c>
      <c r="D4" s="16">
        <v>142640.65</v>
      </c>
      <c r="E4" s="16" t="s">
        <v>61</v>
      </c>
      <c r="F4" s="17" t="s">
        <v>61</v>
      </c>
      <c r="G4" s="18">
        <v>18598</v>
      </c>
      <c r="H4" s="19">
        <v>243</v>
      </c>
      <c r="I4" s="19">
        <f t="shared" ref="I4:I9" si="0">G4/H4</f>
        <v>76.534979423868307</v>
      </c>
      <c r="J4" s="14">
        <v>22</v>
      </c>
      <c r="K4" s="14">
        <v>1</v>
      </c>
      <c r="L4" s="16">
        <v>172809.8</v>
      </c>
      <c r="M4" s="18">
        <v>22301</v>
      </c>
      <c r="N4" s="20">
        <v>45667</v>
      </c>
      <c r="O4" s="27" t="s">
        <v>40</v>
      </c>
    </row>
    <row r="5" spans="1:18" s="21" customFormat="1" ht="24.95" customHeight="1" x14ac:dyDescent="0.2">
      <c r="A5" s="14">
        <v>3</v>
      </c>
      <c r="B5" s="19">
        <v>2</v>
      </c>
      <c r="C5" s="22" t="s">
        <v>19</v>
      </c>
      <c r="D5" s="16">
        <v>89777.51</v>
      </c>
      <c r="E5" s="16">
        <v>141096.75</v>
      </c>
      <c r="F5" s="17">
        <f t="shared" ref="F5:F10" si="1">(D5-E5)/E5</f>
        <v>-0.36371666959019261</v>
      </c>
      <c r="G5" s="18">
        <v>15092</v>
      </c>
      <c r="H5" s="19">
        <v>336</v>
      </c>
      <c r="I5" s="19">
        <f t="shared" si="0"/>
        <v>44.916666666666664</v>
      </c>
      <c r="J5" s="14">
        <v>19</v>
      </c>
      <c r="K5" s="14">
        <v>3</v>
      </c>
      <c r="L5" s="16">
        <v>518106.64</v>
      </c>
      <c r="M5" s="18">
        <v>86434</v>
      </c>
      <c r="N5" s="20">
        <v>45653</v>
      </c>
      <c r="O5" s="27" t="s">
        <v>20</v>
      </c>
      <c r="R5" s="14"/>
    </row>
    <row r="6" spans="1:18" s="21" customFormat="1" ht="24.95" customHeight="1" x14ac:dyDescent="0.2">
      <c r="A6" s="14">
        <v>4</v>
      </c>
      <c r="B6" s="19">
        <v>3</v>
      </c>
      <c r="C6" s="15" t="s">
        <v>30</v>
      </c>
      <c r="D6" s="16">
        <v>54262.57</v>
      </c>
      <c r="E6" s="16">
        <v>88070.16</v>
      </c>
      <c r="F6" s="17">
        <f t="shared" si="1"/>
        <v>-0.38387110912481598</v>
      </c>
      <c r="G6" s="18">
        <v>7259</v>
      </c>
      <c r="H6" s="19">
        <v>178</v>
      </c>
      <c r="I6" s="19">
        <f t="shared" si="0"/>
        <v>40.780898876404493</v>
      </c>
      <c r="J6" s="14">
        <v>14</v>
      </c>
      <c r="K6" s="14">
        <v>2</v>
      </c>
      <c r="L6" s="16">
        <v>158476.07999999999</v>
      </c>
      <c r="M6" s="18">
        <v>20479</v>
      </c>
      <c r="N6" s="20">
        <v>45660</v>
      </c>
      <c r="O6" s="40" t="s">
        <v>28</v>
      </c>
      <c r="R6" s="14"/>
    </row>
    <row r="7" spans="1:18" s="21" customFormat="1" ht="24.95" customHeight="1" x14ac:dyDescent="0.2">
      <c r="A7" s="14">
        <v>5</v>
      </c>
      <c r="B7" s="19">
        <v>4</v>
      </c>
      <c r="C7" s="22" t="s">
        <v>21</v>
      </c>
      <c r="D7" s="25">
        <v>38350.879999999997</v>
      </c>
      <c r="E7" s="25">
        <v>57003.88</v>
      </c>
      <c r="F7" s="17">
        <f t="shared" si="1"/>
        <v>-0.32722333988493418</v>
      </c>
      <c r="G7" s="26">
        <v>6350</v>
      </c>
      <c r="H7" s="18">
        <v>184</v>
      </c>
      <c r="I7" s="19">
        <f t="shared" si="0"/>
        <v>34.510869565217391</v>
      </c>
      <c r="J7" s="18">
        <v>15</v>
      </c>
      <c r="K7" s="18">
        <v>7</v>
      </c>
      <c r="L7" s="16">
        <v>1020852.13</v>
      </c>
      <c r="M7" s="18">
        <v>165822</v>
      </c>
      <c r="N7" s="20">
        <v>45625</v>
      </c>
      <c r="O7" s="27" t="s">
        <v>22</v>
      </c>
      <c r="R7" s="14"/>
    </row>
    <row r="8" spans="1:18" s="21" customFormat="1" ht="24.95" customHeight="1" x14ac:dyDescent="0.2">
      <c r="A8" s="14">
        <v>6</v>
      </c>
      <c r="B8" s="19">
        <v>5</v>
      </c>
      <c r="C8" s="22" t="s">
        <v>23</v>
      </c>
      <c r="D8" s="16">
        <v>26720.9</v>
      </c>
      <c r="E8" s="16">
        <v>43866.94</v>
      </c>
      <c r="F8" s="17">
        <f t="shared" si="1"/>
        <v>-0.39086473777291053</v>
      </c>
      <c r="G8" s="18">
        <v>4443</v>
      </c>
      <c r="H8" s="19">
        <v>155</v>
      </c>
      <c r="I8" s="19">
        <f t="shared" si="0"/>
        <v>28.664516129032258</v>
      </c>
      <c r="J8" s="14">
        <v>18</v>
      </c>
      <c r="K8" s="14">
        <v>4</v>
      </c>
      <c r="L8" s="16">
        <v>287207.48</v>
      </c>
      <c r="M8" s="18">
        <v>45906</v>
      </c>
      <c r="N8" s="20">
        <v>45646</v>
      </c>
      <c r="O8" s="27" t="s">
        <v>22</v>
      </c>
      <c r="R8" s="14"/>
    </row>
    <row r="9" spans="1:18" s="45" customFormat="1" ht="24.95" customHeight="1" x14ac:dyDescent="0.2">
      <c r="A9" s="14">
        <v>7</v>
      </c>
      <c r="B9" s="19">
        <v>6</v>
      </c>
      <c r="C9" s="22" t="s">
        <v>25</v>
      </c>
      <c r="D9" s="25">
        <v>20963.5</v>
      </c>
      <c r="E9" s="25">
        <v>27945.5</v>
      </c>
      <c r="F9" s="17">
        <f t="shared" si="1"/>
        <v>-0.24984344527741498</v>
      </c>
      <c r="G9" s="26">
        <v>2958</v>
      </c>
      <c r="H9" s="18">
        <v>35</v>
      </c>
      <c r="I9" s="19">
        <f t="shared" si="0"/>
        <v>84.51428571428572</v>
      </c>
      <c r="J9" s="18">
        <v>11</v>
      </c>
      <c r="K9" s="18">
        <v>3</v>
      </c>
      <c r="L9" s="16">
        <v>97249</v>
      </c>
      <c r="M9" s="18">
        <v>13493</v>
      </c>
      <c r="N9" s="20">
        <v>45653</v>
      </c>
      <c r="O9" s="27" t="s">
        <v>26</v>
      </c>
      <c r="R9" s="6"/>
    </row>
    <row r="10" spans="1:18" s="21" customFormat="1" ht="24.95" customHeight="1" x14ac:dyDescent="0.2">
      <c r="A10" s="14">
        <v>8</v>
      </c>
      <c r="B10" s="41">
        <v>7</v>
      </c>
      <c r="C10" s="44" t="s">
        <v>62</v>
      </c>
      <c r="D10" s="7">
        <v>17205</v>
      </c>
      <c r="E10" s="7">
        <v>27921</v>
      </c>
      <c r="F10" s="43">
        <f t="shared" si="1"/>
        <v>-0.38379714193617709</v>
      </c>
      <c r="G10" s="8">
        <v>2552</v>
      </c>
      <c r="H10" s="6" t="s">
        <v>61</v>
      </c>
      <c r="I10" s="6" t="s">
        <v>61</v>
      </c>
      <c r="J10" s="6">
        <v>13</v>
      </c>
      <c r="K10" s="6">
        <v>2</v>
      </c>
      <c r="L10" s="7">
        <v>45126</v>
      </c>
      <c r="M10" s="8">
        <v>6719</v>
      </c>
      <c r="N10" s="9">
        <v>45660</v>
      </c>
      <c r="O10" s="28" t="s">
        <v>35</v>
      </c>
      <c r="R10" s="14"/>
    </row>
    <row r="11" spans="1:18" s="21" customFormat="1" ht="24.95" customHeight="1" x14ac:dyDescent="0.2">
      <c r="A11" s="14">
        <v>9</v>
      </c>
      <c r="B11" s="19" t="s">
        <v>60</v>
      </c>
      <c r="C11" s="22" t="s">
        <v>72</v>
      </c>
      <c r="D11" s="16">
        <v>16780.14</v>
      </c>
      <c r="E11" s="16" t="s">
        <v>61</v>
      </c>
      <c r="F11" s="17" t="s">
        <v>61</v>
      </c>
      <c r="G11" s="18">
        <v>2235</v>
      </c>
      <c r="H11" s="19">
        <v>109</v>
      </c>
      <c r="I11" s="19">
        <f>G11/H11</f>
        <v>20.504587155963304</v>
      </c>
      <c r="J11" s="14">
        <v>13</v>
      </c>
      <c r="K11" s="14">
        <v>1</v>
      </c>
      <c r="L11" s="16">
        <v>16780.14</v>
      </c>
      <c r="M11" s="18">
        <v>2235</v>
      </c>
      <c r="N11" s="20">
        <v>45667</v>
      </c>
      <c r="O11" s="27" t="s">
        <v>38</v>
      </c>
      <c r="R11" s="14"/>
    </row>
    <row r="12" spans="1:18" s="21" customFormat="1" ht="24.75" customHeight="1" x14ac:dyDescent="0.2">
      <c r="A12" s="14">
        <v>10</v>
      </c>
      <c r="B12" s="19" t="s">
        <v>60</v>
      </c>
      <c r="C12" s="22" t="s">
        <v>66</v>
      </c>
      <c r="D12" s="16">
        <v>15676.87</v>
      </c>
      <c r="E12" s="16" t="s">
        <v>61</v>
      </c>
      <c r="F12" s="17" t="s">
        <v>61</v>
      </c>
      <c r="G12" s="18">
        <v>2966</v>
      </c>
      <c r="H12" s="19">
        <v>182</v>
      </c>
      <c r="I12" s="19">
        <f>G12/H12</f>
        <v>16.296703296703296</v>
      </c>
      <c r="J12" s="14">
        <v>17</v>
      </c>
      <c r="K12" s="14">
        <v>1</v>
      </c>
      <c r="L12" s="16">
        <v>17204.59</v>
      </c>
      <c r="M12" s="18">
        <v>3239</v>
      </c>
      <c r="N12" s="20">
        <v>45667</v>
      </c>
      <c r="O12" s="27" t="s">
        <v>38</v>
      </c>
      <c r="R12" s="14"/>
    </row>
    <row r="13" spans="1:18" s="21" customFormat="1" ht="24.95" customHeight="1" x14ac:dyDescent="0.2">
      <c r="A13" s="14">
        <v>11</v>
      </c>
      <c r="B13" s="41" t="s">
        <v>60</v>
      </c>
      <c r="C13" s="10" t="s">
        <v>73</v>
      </c>
      <c r="D13" s="7">
        <v>8776</v>
      </c>
      <c r="E13" s="7" t="s">
        <v>61</v>
      </c>
      <c r="F13" s="43" t="s">
        <v>61</v>
      </c>
      <c r="G13" s="8">
        <v>1324</v>
      </c>
      <c r="H13" s="7" t="s">
        <v>61</v>
      </c>
      <c r="I13" s="7" t="s">
        <v>61</v>
      </c>
      <c r="J13" s="6">
        <v>15</v>
      </c>
      <c r="K13" s="6">
        <v>1</v>
      </c>
      <c r="L13" s="7">
        <v>8776</v>
      </c>
      <c r="M13" s="8">
        <v>1324</v>
      </c>
      <c r="N13" s="9">
        <v>45667</v>
      </c>
      <c r="O13" s="42" t="s">
        <v>35</v>
      </c>
      <c r="R13" s="14"/>
    </row>
    <row r="14" spans="1:18" s="21" customFormat="1" ht="24.95" customHeight="1" x14ac:dyDescent="0.2">
      <c r="A14" s="14">
        <v>12</v>
      </c>
      <c r="B14" s="19">
        <v>10</v>
      </c>
      <c r="C14" s="22" t="s">
        <v>27</v>
      </c>
      <c r="D14" s="16">
        <v>7573.99</v>
      </c>
      <c r="E14" s="16">
        <v>14627.08</v>
      </c>
      <c r="F14" s="17">
        <f>(D14-E14)/E14</f>
        <v>-0.48219398540241798</v>
      </c>
      <c r="G14" s="18">
        <v>1198</v>
      </c>
      <c r="H14" s="19">
        <v>52</v>
      </c>
      <c r="I14" s="19">
        <f t="shared" ref="I14:I23" si="2">G14/H14</f>
        <v>23.03846153846154</v>
      </c>
      <c r="J14" s="14">
        <v>9</v>
      </c>
      <c r="K14" s="14">
        <v>6</v>
      </c>
      <c r="L14" s="16">
        <v>191962.55</v>
      </c>
      <c r="M14" s="18">
        <v>29629</v>
      </c>
      <c r="N14" s="20">
        <v>45632</v>
      </c>
      <c r="O14" s="27" t="s">
        <v>28</v>
      </c>
      <c r="R14" s="14"/>
    </row>
    <row r="15" spans="1:18" s="21" customFormat="1" ht="24.95" customHeight="1" x14ac:dyDescent="0.2">
      <c r="A15" s="14">
        <v>13</v>
      </c>
      <c r="B15" s="19">
        <v>9</v>
      </c>
      <c r="C15" s="22" t="s">
        <v>29</v>
      </c>
      <c r="D15" s="16">
        <v>7501.56</v>
      </c>
      <c r="E15" s="16">
        <v>15040.34</v>
      </c>
      <c r="F15" s="17">
        <f>(D15-E15)/E15</f>
        <v>-0.50123733904951617</v>
      </c>
      <c r="G15" s="18">
        <v>979</v>
      </c>
      <c r="H15" s="19">
        <v>42</v>
      </c>
      <c r="I15" s="19">
        <f t="shared" si="2"/>
        <v>23.30952380952381</v>
      </c>
      <c r="J15" s="14">
        <v>6</v>
      </c>
      <c r="K15" s="14">
        <v>9</v>
      </c>
      <c r="L15" s="16">
        <v>712943.28</v>
      </c>
      <c r="M15" s="18">
        <v>86933</v>
      </c>
      <c r="N15" s="20">
        <v>45611</v>
      </c>
      <c r="O15" s="27" t="s">
        <v>20</v>
      </c>
      <c r="R15" s="14"/>
    </row>
    <row r="16" spans="1:18" s="21" customFormat="1" ht="24.95" customHeight="1" x14ac:dyDescent="0.2">
      <c r="A16" s="14">
        <v>14</v>
      </c>
      <c r="B16" s="19">
        <v>11</v>
      </c>
      <c r="C16" s="22" t="s">
        <v>32</v>
      </c>
      <c r="D16" s="16">
        <v>4903.7</v>
      </c>
      <c r="E16" s="16">
        <v>8011.44</v>
      </c>
      <c r="F16" s="17">
        <f>(D16-E16)/E16</f>
        <v>-0.38791278471785345</v>
      </c>
      <c r="G16" s="18">
        <v>745</v>
      </c>
      <c r="H16" s="14">
        <v>21</v>
      </c>
      <c r="I16" s="19">
        <f t="shared" si="2"/>
        <v>35.476190476190474</v>
      </c>
      <c r="J16" s="14">
        <v>5</v>
      </c>
      <c r="K16" s="14">
        <v>5</v>
      </c>
      <c r="L16" s="16">
        <v>65561.119999999995</v>
      </c>
      <c r="M16" s="18">
        <v>9822</v>
      </c>
      <c r="N16" s="20">
        <v>45639</v>
      </c>
      <c r="O16" s="27" t="s">
        <v>33</v>
      </c>
      <c r="R16" s="14"/>
    </row>
    <row r="17" spans="1:19" s="21" customFormat="1" ht="24.95" customHeight="1" x14ac:dyDescent="0.2">
      <c r="A17" s="14">
        <v>15</v>
      </c>
      <c r="B17" s="19" t="s">
        <v>60</v>
      </c>
      <c r="C17" s="22" t="s">
        <v>74</v>
      </c>
      <c r="D17" s="16">
        <v>3589</v>
      </c>
      <c r="E17" s="16" t="s">
        <v>61</v>
      </c>
      <c r="F17" s="17" t="s">
        <v>61</v>
      </c>
      <c r="G17" s="18">
        <v>636</v>
      </c>
      <c r="H17" s="19">
        <v>55</v>
      </c>
      <c r="I17" s="19">
        <f t="shared" si="2"/>
        <v>11.563636363636364</v>
      </c>
      <c r="J17" s="14">
        <v>12</v>
      </c>
      <c r="K17" s="14">
        <v>1</v>
      </c>
      <c r="L17" s="16">
        <v>3589</v>
      </c>
      <c r="M17" s="18">
        <v>636</v>
      </c>
      <c r="N17" s="20">
        <v>45667</v>
      </c>
      <c r="O17" s="27" t="s">
        <v>75</v>
      </c>
      <c r="R17" s="14"/>
    </row>
    <row r="18" spans="1:19" s="21" customFormat="1" ht="24.95" customHeight="1" x14ac:dyDescent="0.2">
      <c r="A18" s="14">
        <v>16</v>
      </c>
      <c r="B18" s="19">
        <v>15</v>
      </c>
      <c r="C18" s="15" t="s">
        <v>43</v>
      </c>
      <c r="D18" s="25">
        <v>1585.88</v>
      </c>
      <c r="E18" s="25">
        <v>1798.6</v>
      </c>
      <c r="F18" s="17">
        <f>(D18-E18)/E18</f>
        <v>-0.11826976537306784</v>
      </c>
      <c r="G18" s="26">
        <v>206</v>
      </c>
      <c r="H18" s="18">
        <v>8</v>
      </c>
      <c r="I18" s="19">
        <f t="shared" si="2"/>
        <v>25.75</v>
      </c>
      <c r="J18" s="18">
        <v>2</v>
      </c>
      <c r="K18" s="18">
        <v>8</v>
      </c>
      <c r="L18" s="25">
        <v>84112.500000000015</v>
      </c>
      <c r="M18" s="26">
        <v>11885</v>
      </c>
      <c r="N18" s="20">
        <v>45618</v>
      </c>
      <c r="O18" s="27" t="s">
        <v>44</v>
      </c>
      <c r="R18" s="14"/>
    </row>
    <row r="19" spans="1:19" s="21" customFormat="1" ht="24.95" customHeight="1" x14ac:dyDescent="0.2">
      <c r="A19" s="14">
        <v>17</v>
      </c>
      <c r="B19" s="19" t="s">
        <v>60</v>
      </c>
      <c r="C19" s="22" t="s">
        <v>76</v>
      </c>
      <c r="D19" s="16">
        <v>1194.58</v>
      </c>
      <c r="E19" s="16" t="s">
        <v>61</v>
      </c>
      <c r="F19" s="17" t="s">
        <v>61</v>
      </c>
      <c r="G19" s="18">
        <v>220</v>
      </c>
      <c r="H19" s="19">
        <v>32</v>
      </c>
      <c r="I19" s="19">
        <f t="shared" si="2"/>
        <v>6.875</v>
      </c>
      <c r="J19" s="14">
        <v>8</v>
      </c>
      <c r="K19" s="14">
        <v>1</v>
      </c>
      <c r="L19" s="16">
        <v>1194.58</v>
      </c>
      <c r="M19" s="18">
        <v>220</v>
      </c>
      <c r="N19" s="20">
        <v>45667</v>
      </c>
      <c r="O19" s="27" t="s">
        <v>44</v>
      </c>
      <c r="R19" s="14"/>
    </row>
    <row r="20" spans="1:19" s="21" customFormat="1" ht="24.95" customHeight="1" x14ac:dyDescent="0.2">
      <c r="A20" s="14">
        <v>18</v>
      </c>
      <c r="B20" s="19" t="s">
        <v>67</v>
      </c>
      <c r="C20" s="22" t="s">
        <v>78</v>
      </c>
      <c r="D20" s="16">
        <v>809.06</v>
      </c>
      <c r="E20" s="16" t="s">
        <v>61</v>
      </c>
      <c r="F20" s="17" t="s">
        <v>61</v>
      </c>
      <c r="G20" s="18">
        <v>131</v>
      </c>
      <c r="H20" s="19">
        <v>6</v>
      </c>
      <c r="I20" s="19">
        <f t="shared" si="2"/>
        <v>21.833333333333332</v>
      </c>
      <c r="J20" s="14">
        <v>6</v>
      </c>
      <c r="K20" s="14">
        <v>0</v>
      </c>
      <c r="L20" s="16">
        <v>809.06</v>
      </c>
      <c r="M20" s="18">
        <v>131</v>
      </c>
      <c r="N20" s="20" t="s">
        <v>31</v>
      </c>
      <c r="O20" s="27" t="s">
        <v>44</v>
      </c>
      <c r="R20" s="14"/>
    </row>
    <row r="21" spans="1:19" s="21" customFormat="1" ht="24.95" customHeight="1" x14ac:dyDescent="0.2">
      <c r="A21" s="14">
        <v>19</v>
      </c>
      <c r="B21" s="19">
        <v>21</v>
      </c>
      <c r="C21" s="15" t="s">
        <v>55</v>
      </c>
      <c r="D21" s="16">
        <v>664</v>
      </c>
      <c r="E21" s="16">
        <v>1114.4000000000008</v>
      </c>
      <c r="F21" s="17">
        <f t="shared" ref="F21:F27" si="3">(D21-E21)/E21</f>
        <v>-0.40416367552045984</v>
      </c>
      <c r="G21" s="18">
        <v>97</v>
      </c>
      <c r="H21" s="19">
        <v>4</v>
      </c>
      <c r="I21" s="19">
        <f t="shared" si="2"/>
        <v>24.25</v>
      </c>
      <c r="J21" s="14">
        <v>3</v>
      </c>
      <c r="K21" s="14" t="s">
        <v>61</v>
      </c>
      <c r="L21" s="25">
        <v>25593.489999999998</v>
      </c>
      <c r="M21" s="26">
        <v>3608</v>
      </c>
      <c r="N21" s="20">
        <v>45611</v>
      </c>
      <c r="O21" s="27" t="s">
        <v>52</v>
      </c>
      <c r="R21" s="14"/>
    </row>
    <row r="22" spans="1:19" s="21" customFormat="1" ht="24.95" customHeight="1" x14ac:dyDescent="0.2">
      <c r="A22" s="14">
        <v>20</v>
      </c>
      <c r="B22" s="19">
        <v>13</v>
      </c>
      <c r="C22" s="15" t="s">
        <v>42</v>
      </c>
      <c r="D22" s="16">
        <v>584.51</v>
      </c>
      <c r="E22" s="16">
        <v>2127.16</v>
      </c>
      <c r="F22" s="17">
        <f t="shared" si="3"/>
        <v>-0.72521578066530024</v>
      </c>
      <c r="G22" s="18">
        <v>106</v>
      </c>
      <c r="H22" s="19">
        <v>9</v>
      </c>
      <c r="I22" s="19">
        <f t="shared" si="2"/>
        <v>11.777777777777779</v>
      </c>
      <c r="J22" s="14">
        <v>3</v>
      </c>
      <c r="K22" s="14">
        <v>7</v>
      </c>
      <c r="L22" s="25">
        <v>84543.54</v>
      </c>
      <c r="M22" s="26">
        <v>13067</v>
      </c>
      <c r="N22" s="20">
        <v>45625</v>
      </c>
      <c r="O22" s="27" t="s">
        <v>38</v>
      </c>
      <c r="R22" s="14"/>
    </row>
    <row r="23" spans="1:19" s="21" customFormat="1" ht="24.95" customHeight="1" x14ac:dyDescent="0.2">
      <c r="A23" s="14">
        <v>21</v>
      </c>
      <c r="B23" s="19">
        <v>20</v>
      </c>
      <c r="C23" s="22" t="s">
        <v>50</v>
      </c>
      <c r="D23" s="16">
        <v>484.3</v>
      </c>
      <c r="E23" s="16">
        <v>1168.2</v>
      </c>
      <c r="F23" s="17">
        <f t="shared" si="3"/>
        <v>-0.58543057695600076</v>
      </c>
      <c r="G23" s="14">
        <v>79</v>
      </c>
      <c r="H23" s="19">
        <v>3</v>
      </c>
      <c r="I23" s="19">
        <f t="shared" si="2"/>
        <v>26.333333333333332</v>
      </c>
      <c r="J23" s="14">
        <v>2</v>
      </c>
      <c r="K23" s="14">
        <v>5</v>
      </c>
      <c r="L23" s="16">
        <v>5922</v>
      </c>
      <c r="M23" s="18">
        <v>897</v>
      </c>
      <c r="N23" s="20">
        <v>45639</v>
      </c>
      <c r="O23" s="27" t="s">
        <v>40</v>
      </c>
      <c r="R23" s="14"/>
    </row>
    <row r="24" spans="1:19" s="45" customFormat="1" ht="24.75" customHeight="1" x14ac:dyDescent="0.2">
      <c r="A24" s="14">
        <v>22</v>
      </c>
      <c r="B24" s="41">
        <v>22</v>
      </c>
      <c r="C24" s="10" t="s">
        <v>41</v>
      </c>
      <c r="D24" s="7">
        <v>460</v>
      </c>
      <c r="E24" s="7">
        <v>1062</v>
      </c>
      <c r="F24" s="43">
        <f t="shared" si="3"/>
        <v>-0.56685499058380417</v>
      </c>
      <c r="G24" s="8">
        <v>73</v>
      </c>
      <c r="H24" s="6" t="s">
        <v>61</v>
      </c>
      <c r="I24" s="6" t="s">
        <v>61</v>
      </c>
      <c r="J24" s="6">
        <v>2</v>
      </c>
      <c r="K24" s="6">
        <v>6</v>
      </c>
      <c r="L24" s="7">
        <v>43292</v>
      </c>
      <c r="M24" s="8">
        <v>6230</v>
      </c>
      <c r="N24" s="9">
        <v>45632</v>
      </c>
      <c r="O24" s="42" t="s">
        <v>35</v>
      </c>
      <c r="R24" s="6"/>
    </row>
    <row r="25" spans="1:19" s="24" customFormat="1" ht="24.75" customHeight="1" x14ac:dyDescent="0.15">
      <c r="A25" s="14">
        <v>23</v>
      </c>
      <c r="B25" s="19">
        <v>19</v>
      </c>
      <c r="C25" s="22" t="s">
        <v>51</v>
      </c>
      <c r="D25" s="16">
        <v>395.70000000000005</v>
      </c>
      <c r="E25" s="16">
        <v>1225</v>
      </c>
      <c r="F25" s="17">
        <f t="shared" si="3"/>
        <v>-0.67697959183673462</v>
      </c>
      <c r="G25" s="18">
        <v>62</v>
      </c>
      <c r="H25" s="19">
        <v>2</v>
      </c>
      <c r="I25" s="19">
        <f t="shared" ref="I25:I32" si="4">G25/H25</f>
        <v>31</v>
      </c>
      <c r="J25" s="14">
        <v>2</v>
      </c>
      <c r="K25" s="14">
        <v>4</v>
      </c>
      <c r="L25" s="16">
        <v>5356.5</v>
      </c>
      <c r="M25" s="18">
        <v>992</v>
      </c>
      <c r="N25" s="20">
        <v>45646</v>
      </c>
      <c r="O25" s="27" t="s">
        <v>52</v>
      </c>
      <c r="R25" s="14"/>
      <c r="S25" s="21"/>
    </row>
    <row r="26" spans="1:19" s="24" customFormat="1" ht="24.95" customHeight="1" x14ac:dyDescent="0.15">
      <c r="A26" s="14">
        <v>24</v>
      </c>
      <c r="B26" s="19">
        <v>23</v>
      </c>
      <c r="C26" s="15" t="s">
        <v>53</v>
      </c>
      <c r="D26" s="16">
        <v>339</v>
      </c>
      <c r="E26" s="16">
        <v>814.5</v>
      </c>
      <c r="F26" s="17">
        <f t="shared" si="3"/>
        <v>-0.58379373848987104</v>
      </c>
      <c r="G26" s="14">
        <v>44</v>
      </c>
      <c r="H26" s="14">
        <v>3</v>
      </c>
      <c r="I26" s="19">
        <f t="shared" si="4"/>
        <v>14.666666666666666</v>
      </c>
      <c r="J26" s="14">
        <v>1</v>
      </c>
      <c r="K26" s="14">
        <v>18</v>
      </c>
      <c r="L26" s="25">
        <v>123957.93</v>
      </c>
      <c r="M26" s="26">
        <v>18599</v>
      </c>
      <c r="N26" s="20">
        <v>45548</v>
      </c>
      <c r="O26" s="27" t="s">
        <v>38</v>
      </c>
      <c r="R26" s="14"/>
      <c r="S26" s="21"/>
    </row>
    <row r="27" spans="1:19" s="24" customFormat="1" ht="24.75" customHeight="1" x14ac:dyDescent="0.15">
      <c r="A27" s="14">
        <v>25</v>
      </c>
      <c r="B27" s="19">
        <v>29</v>
      </c>
      <c r="C27" s="22" t="s">
        <v>59</v>
      </c>
      <c r="D27" s="16">
        <v>334.6</v>
      </c>
      <c r="E27" s="16">
        <v>176.7</v>
      </c>
      <c r="F27" s="17">
        <f t="shared" si="3"/>
        <v>0.89360498019241674</v>
      </c>
      <c r="G27" s="14">
        <v>40</v>
      </c>
      <c r="H27" s="14">
        <v>2</v>
      </c>
      <c r="I27" s="19">
        <f t="shared" si="4"/>
        <v>20</v>
      </c>
      <c r="J27" s="14">
        <v>2</v>
      </c>
      <c r="K27" s="14">
        <v>16</v>
      </c>
      <c r="L27" s="16">
        <v>130511.60000000003</v>
      </c>
      <c r="M27" s="18">
        <v>19310</v>
      </c>
      <c r="N27" s="20">
        <v>45562</v>
      </c>
      <c r="O27" s="40" t="s">
        <v>44</v>
      </c>
      <c r="R27" s="14"/>
      <c r="S27" s="21"/>
    </row>
    <row r="28" spans="1:19" s="24" customFormat="1" ht="24.75" customHeight="1" x14ac:dyDescent="0.15">
      <c r="A28" s="14">
        <v>26</v>
      </c>
      <c r="B28" s="41" t="s">
        <v>67</v>
      </c>
      <c r="C28" s="10" t="s">
        <v>79</v>
      </c>
      <c r="D28" s="7">
        <v>313.10000000000002</v>
      </c>
      <c r="E28" s="16" t="s">
        <v>61</v>
      </c>
      <c r="F28" s="17" t="s">
        <v>61</v>
      </c>
      <c r="G28" s="8">
        <v>46</v>
      </c>
      <c r="H28" s="41">
        <v>4</v>
      </c>
      <c r="I28" s="41">
        <f t="shared" si="4"/>
        <v>11.5</v>
      </c>
      <c r="J28" s="6">
        <v>4</v>
      </c>
      <c r="K28" s="6">
        <v>0</v>
      </c>
      <c r="L28" s="16">
        <v>313.10000000000002</v>
      </c>
      <c r="M28" s="18">
        <v>46</v>
      </c>
      <c r="N28" s="20" t="s">
        <v>31</v>
      </c>
      <c r="O28" s="42" t="s">
        <v>28</v>
      </c>
    </row>
    <row r="29" spans="1:19" s="24" customFormat="1" ht="24.75" customHeight="1" x14ac:dyDescent="0.15">
      <c r="A29" s="14">
        <v>27</v>
      </c>
      <c r="B29" s="19">
        <v>12</v>
      </c>
      <c r="C29" s="22" t="s">
        <v>54</v>
      </c>
      <c r="D29" s="16">
        <v>303</v>
      </c>
      <c r="E29" s="16">
        <v>5946.94</v>
      </c>
      <c r="F29" s="17">
        <f>(D29-E29)/E29</f>
        <v>-0.94904942710032381</v>
      </c>
      <c r="G29" s="18">
        <v>58</v>
      </c>
      <c r="H29" s="19">
        <v>7</v>
      </c>
      <c r="I29" s="19">
        <f t="shared" si="4"/>
        <v>8.2857142857142865</v>
      </c>
      <c r="J29" s="14">
        <v>2</v>
      </c>
      <c r="K29" s="14">
        <v>2</v>
      </c>
      <c r="L29" s="16">
        <v>7235.84</v>
      </c>
      <c r="M29" s="18">
        <v>1050</v>
      </c>
      <c r="N29" s="20">
        <v>45660</v>
      </c>
      <c r="O29" s="27" t="s">
        <v>38</v>
      </c>
    </row>
    <row r="30" spans="1:19" s="24" customFormat="1" ht="24.75" customHeight="1" x14ac:dyDescent="0.15">
      <c r="A30" s="14">
        <v>28</v>
      </c>
      <c r="B30" s="19">
        <v>24</v>
      </c>
      <c r="C30" s="15" t="s">
        <v>63</v>
      </c>
      <c r="D30" s="16">
        <v>283</v>
      </c>
      <c r="E30" s="16">
        <v>697.5</v>
      </c>
      <c r="F30" s="17">
        <f>(D30-E30)/E30</f>
        <v>-0.59426523297491041</v>
      </c>
      <c r="G30" s="18">
        <v>54</v>
      </c>
      <c r="H30" s="19">
        <v>7</v>
      </c>
      <c r="I30" s="19">
        <f t="shared" si="4"/>
        <v>7.7142857142857144</v>
      </c>
      <c r="J30" s="14">
        <v>4</v>
      </c>
      <c r="K30" s="14">
        <v>2</v>
      </c>
      <c r="L30" s="16">
        <v>998.5</v>
      </c>
      <c r="M30" s="18">
        <v>189</v>
      </c>
      <c r="N30" s="20">
        <v>45660</v>
      </c>
      <c r="O30" s="40" t="s">
        <v>57</v>
      </c>
    </row>
    <row r="31" spans="1:19" s="24" customFormat="1" ht="24.75" customHeight="1" x14ac:dyDescent="0.15">
      <c r="A31" s="14">
        <v>29</v>
      </c>
      <c r="B31" s="19">
        <v>30</v>
      </c>
      <c r="C31" s="22" t="s">
        <v>56</v>
      </c>
      <c r="D31" s="16">
        <v>154</v>
      </c>
      <c r="E31" s="16">
        <v>55</v>
      </c>
      <c r="F31" s="17">
        <f>(D31-E31)/E31</f>
        <v>1.8</v>
      </c>
      <c r="G31" s="14">
        <v>36</v>
      </c>
      <c r="H31" s="19">
        <v>2</v>
      </c>
      <c r="I31" s="19">
        <f t="shared" si="4"/>
        <v>18</v>
      </c>
      <c r="J31" s="14">
        <v>2</v>
      </c>
      <c r="K31" s="14">
        <v>7</v>
      </c>
      <c r="L31" s="16">
        <v>5500.19</v>
      </c>
      <c r="M31" s="18">
        <v>1623</v>
      </c>
      <c r="N31" s="20">
        <v>45625</v>
      </c>
      <c r="O31" s="27" t="s">
        <v>57</v>
      </c>
    </row>
    <row r="32" spans="1:19" s="24" customFormat="1" ht="24.75" customHeight="1" x14ac:dyDescent="0.15">
      <c r="A32" s="14">
        <v>30</v>
      </c>
      <c r="B32" s="16" t="s">
        <v>61</v>
      </c>
      <c r="C32" s="22" t="s">
        <v>80</v>
      </c>
      <c r="D32" s="16">
        <v>88</v>
      </c>
      <c r="E32" s="16" t="s">
        <v>61</v>
      </c>
      <c r="F32" s="17" t="s">
        <v>61</v>
      </c>
      <c r="G32" s="18">
        <v>24</v>
      </c>
      <c r="H32" s="19">
        <v>1</v>
      </c>
      <c r="I32" s="19">
        <f t="shared" si="4"/>
        <v>24</v>
      </c>
      <c r="J32" s="14">
        <v>1</v>
      </c>
      <c r="K32" s="17" t="s">
        <v>61</v>
      </c>
      <c r="L32" s="16">
        <v>276973.59000000003</v>
      </c>
      <c r="M32" s="18">
        <v>50015</v>
      </c>
      <c r="N32" s="20">
        <v>45590</v>
      </c>
      <c r="O32" s="27" t="s">
        <v>28</v>
      </c>
    </row>
    <row r="33" spans="1:15" ht="24.95" customHeight="1" x14ac:dyDescent="0.15">
      <c r="A33" s="29"/>
      <c r="B33" s="46"/>
      <c r="C33" s="31" t="s">
        <v>81</v>
      </c>
      <c r="D33" s="32">
        <f>SUBTOTAL(109,Table132[Pajamos 
(GBO)])</f>
        <v>617096</v>
      </c>
      <c r="E33" s="33" t="s">
        <v>82</v>
      </c>
      <c r="F33" s="34">
        <f>(D33-E33)/E33</f>
        <v>-4.687649626378107E-2</v>
      </c>
      <c r="G33" s="35">
        <f>SUBTOTAL(109,Table132[Žiūrovų sk. 
(ADM)])</f>
        <v>88447</v>
      </c>
      <c r="H33" s="36"/>
      <c r="I33" s="37"/>
      <c r="J33" s="36"/>
      <c r="K33" s="30"/>
      <c r="L33" s="36"/>
      <c r="M33" s="36"/>
      <c r="N33" s="38"/>
      <c r="O33" s="39" t="s">
        <v>15</v>
      </c>
    </row>
    <row r="34" spans="1:15" hidden="1" x14ac:dyDescent="0.15">
      <c r="F34" s="3"/>
      <c r="L34" s="2"/>
    </row>
    <row r="35" spans="1:15" hidden="1" x14ac:dyDescent="0.15">
      <c r="F35" s="3"/>
      <c r="L35" s="2"/>
    </row>
    <row r="36" spans="1:15" hidden="1" x14ac:dyDescent="0.15">
      <c r="F36" s="3"/>
      <c r="L36" s="2"/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</row>
    <row r="48" spans="1:15" hidden="1" x14ac:dyDescent="0.15">
      <c r="F48" s="3"/>
    </row>
    <row r="49" spans="6:6" hidden="1" x14ac:dyDescent="0.15">
      <c r="F49" s="3"/>
    </row>
    <row r="50" spans="6:6" hidden="1" x14ac:dyDescent="0.15">
      <c r="F50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S52"/>
  <sheetViews>
    <sheetView topLeftCell="A13" zoomScale="60" zoomScaleNormal="60" workbookViewId="0">
      <selection activeCell="D35" sqref="D35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48" t="s">
        <v>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12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4">
        <v>1</v>
      </c>
      <c r="C3" s="22" t="s">
        <v>17</v>
      </c>
      <c r="D3" s="16">
        <v>175611</v>
      </c>
      <c r="E3" s="16">
        <v>319811</v>
      </c>
      <c r="F3" s="17">
        <f>(D3-E3)/E3</f>
        <v>-0.4508913076785977</v>
      </c>
      <c r="G3" s="18">
        <v>22367</v>
      </c>
      <c r="H3" s="16" t="s">
        <v>61</v>
      </c>
      <c r="I3" s="17" t="s">
        <v>61</v>
      </c>
      <c r="J3" s="17" t="s">
        <v>61</v>
      </c>
      <c r="K3" s="14">
        <v>3</v>
      </c>
      <c r="L3" s="16">
        <v>732299</v>
      </c>
      <c r="M3" s="18">
        <v>93441</v>
      </c>
      <c r="N3" s="20">
        <v>45646</v>
      </c>
      <c r="O3" s="27" t="s">
        <v>18</v>
      </c>
    </row>
    <row r="4" spans="1:18" s="21" customFormat="1" ht="24.95" customHeight="1" x14ac:dyDescent="0.2">
      <c r="A4" s="14">
        <v>2</v>
      </c>
      <c r="B4" s="14">
        <v>2</v>
      </c>
      <c r="C4" s="22" t="s">
        <v>19</v>
      </c>
      <c r="D4" s="16">
        <v>141096.75</v>
      </c>
      <c r="E4" s="16">
        <v>259116.22</v>
      </c>
      <c r="F4" s="17">
        <f>(D4-E4)/E4</f>
        <v>-0.45546924850941406</v>
      </c>
      <c r="G4" s="18">
        <v>23575</v>
      </c>
      <c r="H4" s="19">
        <v>477</v>
      </c>
      <c r="I4" s="19">
        <f>G4/H4</f>
        <v>49.423480083857442</v>
      </c>
      <c r="J4" s="14">
        <v>23</v>
      </c>
      <c r="K4" s="14">
        <v>2</v>
      </c>
      <c r="L4" s="16">
        <v>428329.13</v>
      </c>
      <c r="M4" s="18">
        <v>71342</v>
      </c>
      <c r="N4" s="20">
        <v>45653</v>
      </c>
      <c r="O4" s="27" t="s">
        <v>20</v>
      </c>
    </row>
    <row r="5" spans="1:18" s="21" customFormat="1" ht="24.95" customHeight="1" x14ac:dyDescent="0.2">
      <c r="A5" s="14">
        <v>3</v>
      </c>
      <c r="B5" s="14" t="s">
        <v>60</v>
      </c>
      <c r="C5" s="15" t="s">
        <v>30</v>
      </c>
      <c r="D5" s="16">
        <v>88070.16</v>
      </c>
      <c r="E5" s="16" t="s">
        <v>61</v>
      </c>
      <c r="F5" s="17" t="s">
        <v>61</v>
      </c>
      <c r="G5" s="18">
        <v>11215</v>
      </c>
      <c r="H5" s="19">
        <v>232</v>
      </c>
      <c r="I5" s="19">
        <f>G5/H5</f>
        <v>48.34051724137931</v>
      </c>
      <c r="J5" s="14">
        <v>17</v>
      </c>
      <c r="K5" s="14">
        <v>1</v>
      </c>
      <c r="L5" s="16">
        <v>104213.51</v>
      </c>
      <c r="M5" s="18">
        <v>13220</v>
      </c>
      <c r="N5" s="20">
        <v>45660</v>
      </c>
      <c r="O5" s="40" t="s">
        <v>28</v>
      </c>
      <c r="R5" s="14"/>
    </row>
    <row r="6" spans="1:18" s="21" customFormat="1" ht="24.95" customHeight="1" x14ac:dyDescent="0.2">
      <c r="A6" s="14">
        <v>4</v>
      </c>
      <c r="B6" s="14">
        <v>3</v>
      </c>
      <c r="C6" s="22" t="s">
        <v>21</v>
      </c>
      <c r="D6" s="25">
        <v>57003.88</v>
      </c>
      <c r="E6" s="16">
        <v>163015.66</v>
      </c>
      <c r="F6" s="17">
        <f>(D6-E6)/E6</f>
        <v>-0.65031654014099016</v>
      </c>
      <c r="G6" s="26">
        <v>9549</v>
      </c>
      <c r="H6" s="18">
        <v>232</v>
      </c>
      <c r="I6" s="19">
        <f>G6/H6</f>
        <v>41.15948275862069</v>
      </c>
      <c r="J6" s="18">
        <v>16</v>
      </c>
      <c r="K6" s="18">
        <v>6</v>
      </c>
      <c r="L6" s="16">
        <v>982501.25</v>
      </c>
      <c r="M6" s="18">
        <v>159472</v>
      </c>
      <c r="N6" s="20">
        <v>45625</v>
      </c>
      <c r="O6" s="27" t="s">
        <v>22</v>
      </c>
      <c r="R6" s="14"/>
    </row>
    <row r="7" spans="1:18" s="21" customFormat="1" ht="24.95" customHeight="1" x14ac:dyDescent="0.2">
      <c r="A7" s="14">
        <v>5</v>
      </c>
      <c r="B7" s="14">
        <v>4</v>
      </c>
      <c r="C7" s="22" t="s">
        <v>23</v>
      </c>
      <c r="D7" s="16">
        <v>43866.94</v>
      </c>
      <c r="E7" s="16">
        <v>111906.01</v>
      </c>
      <c r="F7" s="17">
        <f>(D7-E7)/E7</f>
        <v>-0.60800192947635245</v>
      </c>
      <c r="G7" s="18">
        <v>7168</v>
      </c>
      <c r="H7" s="19">
        <v>226</v>
      </c>
      <c r="I7" s="19">
        <f>G7/H7</f>
        <v>31.716814159292035</v>
      </c>
      <c r="J7" s="14">
        <v>26</v>
      </c>
      <c r="K7" s="14">
        <v>3</v>
      </c>
      <c r="L7" s="16">
        <v>260486.58</v>
      </c>
      <c r="M7" s="18">
        <v>41463</v>
      </c>
      <c r="N7" s="20" t="s">
        <v>24</v>
      </c>
      <c r="O7" s="27" t="s">
        <v>22</v>
      </c>
      <c r="R7" s="14"/>
    </row>
    <row r="8" spans="1:18" s="21" customFormat="1" ht="24.95" customHeight="1" x14ac:dyDescent="0.2">
      <c r="A8" s="14">
        <v>6</v>
      </c>
      <c r="B8" s="14">
        <v>5</v>
      </c>
      <c r="C8" s="22" t="s">
        <v>25</v>
      </c>
      <c r="D8" s="25">
        <v>27945.5</v>
      </c>
      <c r="E8" s="16">
        <v>48340</v>
      </c>
      <c r="F8" s="17">
        <f>(D8-E8)/E8</f>
        <v>-0.42189697972693424</v>
      </c>
      <c r="G8" s="26">
        <v>3915</v>
      </c>
      <c r="H8" s="18">
        <v>44</v>
      </c>
      <c r="I8" s="19">
        <f>G8/H8</f>
        <v>88.977272727272734</v>
      </c>
      <c r="J8" s="18">
        <v>11</v>
      </c>
      <c r="K8" s="18">
        <v>2</v>
      </c>
      <c r="L8" s="16">
        <v>76285.5</v>
      </c>
      <c r="M8" s="18">
        <v>10535</v>
      </c>
      <c r="N8" s="20">
        <v>45653</v>
      </c>
      <c r="O8" s="27" t="s">
        <v>26</v>
      </c>
      <c r="R8" s="14"/>
    </row>
    <row r="9" spans="1:18" s="21" customFormat="1" ht="24.95" customHeight="1" x14ac:dyDescent="0.2">
      <c r="A9" s="14">
        <v>7</v>
      </c>
      <c r="B9" s="14" t="s">
        <v>60</v>
      </c>
      <c r="C9" s="15" t="s">
        <v>62</v>
      </c>
      <c r="D9" s="16">
        <v>27921</v>
      </c>
      <c r="E9" s="16" t="s">
        <v>61</v>
      </c>
      <c r="F9" s="16" t="s">
        <v>61</v>
      </c>
      <c r="G9" s="18">
        <v>4167</v>
      </c>
      <c r="H9" s="14" t="s">
        <v>61</v>
      </c>
      <c r="I9" s="14" t="s">
        <v>61</v>
      </c>
      <c r="J9" s="14">
        <v>18</v>
      </c>
      <c r="K9" s="14">
        <v>1</v>
      </c>
      <c r="L9" s="16">
        <v>27921</v>
      </c>
      <c r="M9" s="18">
        <v>4167</v>
      </c>
      <c r="N9" s="20">
        <v>45660</v>
      </c>
      <c r="O9" s="40" t="s">
        <v>35</v>
      </c>
      <c r="R9" s="14"/>
    </row>
    <row r="10" spans="1:18" s="21" customFormat="1" ht="24.95" customHeight="1" x14ac:dyDescent="0.2">
      <c r="A10" s="14">
        <v>8</v>
      </c>
      <c r="B10" s="14" t="s">
        <v>60</v>
      </c>
      <c r="C10" s="15" t="s">
        <v>39</v>
      </c>
      <c r="D10" s="16">
        <v>24152.15</v>
      </c>
      <c r="E10" s="16" t="s">
        <v>61</v>
      </c>
      <c r="F10" s="17" t="s">
        <v>61</v>
      </c>
      <c r="G10" s="18">
        <v>3077</v>
      </c>
      <c r="H10" s="19">
        <v>17</v>
      </c>
      <c r="I10" s="19">
        <f t="shared" ref="I10:I17" si="0">G10/H10</f>
        <v>181</v>
      </c>
      <c r="J10" s="14">
        <v>12</v>
      </c>
      <c r="K10" s="14">
        <v>1</v>
      </c>
      <c r="L10" s="16">
        <v>29602.15</v>
      </c>
      <c r="M10" s="18">
        <v>3597</v>
      </c>
      <c r="N10" s="20">
        <v>45660</v>
      </c>
      <c r="O10" s="40" t="s">
        <v>40</v>
      </c>
      <c r="R10" s="14"/>
    </row>
    <row r="11" spans="1:18" s="21" customFormat="1" ht="24.95" customHeight="1" x14ac:dyDescent="0.2">
      <c r="A11" s="14">
        <v>9</v>
      </c>
      <c r="B11" s="14">
        <v>7</v>
      </c>
      <c r="C11" s="22" t="s">
        <v>29</v>
      </c>
      <c r="D11" s="16">
        <v>15040.34</v>
      </c>
      <c r="E11" s="16">
        <v>35537.9</v>
      </c>
      <c r="F11" s="17">
        <f>(D11-E11)/E11</f>
        <v>-0.57678028245900859</v>
      </c>
      <c r="G11" s="18">
        <v>1975</v>
      </c>
      <c r="H11" s="19">
        <v>72</v>
      </c>
      <c r="I11" s="19">
        <f t="shared" si="0"/>
        <v>27.430555555555557</v>
      </c>
      <c r="J11" s="14">
        <v>9</v>
      </c>
      <c r="K11" s="14">
        <v>8</v>
      </c>
      <c r="L11" s="16">
        <v>705441.72</v>
      </c>
      <c r="M11" s="18">
        <v>85954</v>
      </c>
      <c r="N11" s="20">
        <v>45611</v>
      </c>
      <c r="O11" s="27" t="s">
        <v>20</v>
      </c>
      <c r="R11" s="14"/>
    </row>
    <row r="12" spans="1:18" s="21" customFormat="1" ht="24.75" customHeight="1" x14ac:dyDescent="0.2">
      <c r="A12" s="14">
        <v>10</v>
      </c>
      <c r="B12" s="14">
        <v>6</v>
      </c>
      <c r="C12" s="22" t="s">
        <v>27</v>
      </c>
      <c r="D12" s="16">
        <v>14627.08</v>
      </c>
      <c r="E12" s="16">
        <v>47307.39</v>
      </c>
      <c r="F12" s="17">
        <f>(D12-E12)/E12</f>
        <v>-0.69080771524279816</v>
      </c>
      <c r="G12" s="18">
        <v>2301</v>
      </c>
      <c r="H12" s="19">
        <v>72</v>
      </c>
      <c r="I12" s="19">
        <f t="shared" si="0"/>
        <v>31.958333333333332</v>
      </c>
      <c r="J12" s="14">
        <v>12</v>
      </c>
      <c r="K12" s="14">
        <v>5</v>
      </c>
      <c r="L12" s="16">
        <v>184388.56</v>
      </c>
      <c r="M12" s="18">
        <v>28431</v>
      </c>
      <c r="N12" s="20">
        <v>45632</v>
      </c>
      <c r="O12" s="27" t="s">
        <v>28</v>
      </c>
      <c r="R12" s="14"/>
    </row>
    <row r="13" spans="1:18" s="21" customFormat="1" ht="24.95" customHeight="1" x14ac:dyDescent="0.2">
      <c r="A13" s="14">
        <v>11</v>
      </c>
      <c r="B13" s="14">
        <v>9</v>
      </c>
      <c r="C13" s="22" t="s">
        <v>32</v>
      </c>
      <c r="D13" s="16">
        <v>8011.44</v>
      </c>
      <c r="E13" s="16">
        <v>13826.79</v>
      </c>
      <c r="F13" s="17">
        <f>(D13-E13)/E13</f>
        <v>-0.4205856890861871</v>
      </c>
      <c r="G13" s="18">
        <v>1289</v>
      </c>
      <c r="H13" s="14">
        <v>32</v>
      </c>
      <c r="I13" s="19">
        <f t="shared" si="0"/>
        <v>40.28125</v>
      </c>
      <c r="J13" s="14">
        <v>7</v>
      </c>
      <c r="K13" s="14">
        <v>4</v>
      </c>
      <c r="L13" s="16">
        <v>60554.42</v>
      </c>
      <c r="M13" s="18">
        <v>9060</v>
      </c>
      <c r="N13" s="20">
        <v>45639</v>
      </c>
      <c r="O13" s="27" t="s">
        <v>33</v>
      </c>
      <c r="R13" s="14"/>
    </row>
    <row r="14" spans="1:18" s="21" customFormat="1" ht="24.95" customHeight="1" x14ac:dyDescent="0.2">
      <c r="A14" s="14">
        <v>12</v>
      </c>
      <c r="B14" s="14" t="s">
        <v>60</v>
      </c>
      <c r="C14" s="22" t="s">
        <v>54</v>
      </c>
      <c r="D14" s="16">
        <v>5946.94</v>
      </c>
      <c r="E14" s="16" t="s">
        <v>61</v>
      </c>
      <c r="F14" s="17" t="s">
        <v>61</v>
      </c>
      <c r="G14" s="18">
        <v>853</v>
      </c>
      <c r="H14" s="19">
        <v>84</v>
      </c>
      <c r="I14" s="19">
        <f t="shared" si="0"/>
        <v>10.154761904761905</v>
      </c>
      <c r="J14" s="14">
        <v>17</v>
      </c>
      <c r="K14" s="14">
        <v>1</v>
      </c>
      <c r="L14" s="16">
        <v>6873.84</v>
      </c>
      <c r="M14" s="18">
        <v>980</v>
      </c>
      <c r="N14" s="20">
        <v>45660</v>
      </c>
      <c r="O14" s="27" t="s">
        <v>38</v>
      </c>
      <c r="R14" s="14"/>
    </row>
    <row r="15" spans="1:18" s="21" customFormat="1" ht="24.95" customHeight="1" x14ac:dyDescent="0.2">
      <c r="A15" s="14">
        <v>13</v>
      </c>
      <c r="B15" s="14">
        <v>15</v>
      </c>
      <c r="C15" s="15" t="s">
        <v>42</v>
      </c>
      <c r="D15" s="16">
        <v>2127.16</v>
      </c>
      <c r="E15" s="25">
        <v>3839.06</v>
      </c>
      <c r="F15" s="17">
        <f>(D15-E15)/E15</f>
        <v>-0.44591644829723948</v>
      </c>
      <c r="G15" s="18">
        <v>338</v>
      </c>
      <c r="H15" s="19">
        <v>20</v>
      </c>
      <c r="I15" s="19">
        <f t="shared" si="0"/>
        <v>16.899999999999999</v>
      </c>
      <c r="J15" s="14">
        <v>5</v>
      </c>
      <c r="K15" s="14">
        <v>6</v>
      </c>
      <c r="L15" s="25">
        <v>83959.03</v>
      </c>
      <c r="M15" s="26">
        <v>12961</v>
      </c>
      <c r="N15" s="20">
        <v>45625</v>
      </c>
      <c r="O15" s="27" t="s">
        <v>38</v>
      </c>
      <c r="R15" s="14"/>
    </row>
    <row r="16" spans="1:18" s="21" customFormat="1" ht="24.95" customHeight="1" x14ac:dyDescent="0.2">
      <c r="A16" s="14">
        <v>14</v>
      </c>
      <c r="B16" s="14">
        <v>18</v>
      </c>
      <c r="C16" s="22" t="s">
        <v>47</v>
      </c>
      <c r="D16" s="16">
        <v>1854.4899999999998</v>
      </c>
      <c r="E16" s="16">
        <v>2013.81</v>
      </c>
      <c r="F16" s="17">
        <f>(D16-E16)/E16</f>
        <v>-7.91137197650226E-2</v>
      </c>
      <c r="G16" s="18">
        <v>263</v>
      </c>
      <c r="H16" s="19">
        <v>15</v>
      </c>
      <c r="I16" s="19">
        <f t="shared" si="0"/>
        <v>17.533333333333335</v>
      </c>
      <c r="J16" s="14">
        <v>3</v>
      </c>
      <c r="K16" s="14">
        <v>4</v>
      </c>
      <c r="L16" s="16">
        <v>22688.590000000004</v>
      </c>
      <c r="M16" s="18">
        <v>3180</v>
      </c>
      <c r="N16" s="20" t="s">
        <v>48</v>
      </c>
      <c r="O16" s="27" t="s">
        <v>49</v>
      </c>
      <c r="R16" s="14"/>
    </row>
    <row r="17" spans="1:19" s="21" customFormat="1" ht="24.95" customHeight="1" x14ac:dyDescent="0.2">
      <c r="A17" s="14">
        <v>15</v>
      </c>
      <c r="B17" s="14">
        <v>16</v>
      </c>
      <c r="C17" s="15" t="s">
        <v>43</v>
      </c>
      <c r="D17" s="25">
        <v>1798.6</v>
      </c>
      <c r="E17" s="25">
        <v>3617.52</v>
      </c>
      <c r="F17" s="17">
        <f>(D17-E17)/E17</f>
        <v>-0.50280855392644686</v>
      </c>
      <c r="G17" s="26">
        <v>229</v>
      </c>
      <c r="H17" s="18">
        <v>5</v>
      </c>
      <c r="I17" s="19">
        <f t="shared" si="0"/>
        <v>45.8</v>
      </c>
      <c r="J17" s="18">
        <v>2</v>
      </c>
      <c r="K17" s="18">
        <v>7</v>
      </c>
      <c r="L17" s="25">
        <v>81999.150000000009</v>
      </c>
      <c r="M17" s="26">
        <v>11592</v>
      </c>
      <c r="N17" s="20">
        <v>45618</v>
      </c>
      <c r="O17" s="27" t="s">
        <v>44</v>
      </c>
      <c r="R17" s="14"/>
    </row>
    <row r="18" spans="1:19" s="21" customFormat="1" ht="24.95" customHeight="1" x14ac:dyDescent="0.2">
      <c r="A18" s="14">
        <v>16</v>
      </c>
      <c r="B18" s="6" t="s">
        <v>67</v>
      </c>
      <c r="C18" s="10" t="s">
        <v>66</v>
      </c>
      <c r="D18" s="7">
        <v>1527.72</v>
      </c>
      <c r="E18" s="7" t="s">
        <v>61</v>
      </c>
      <c r="F18" s="17" t="s">
        <v>61</v>
      </c>
      <c r="G18" s="6">
        <v>273</v>
      </c>
      <c r="H18" s="6">
        <v>5</v>
      </c>
      <c r="I18" s="19">
        <v>54.6</v>
      </c>
      <c r="J18" s="6">
        <v>5</v>
      </c>
      <c r="K18" s="6">
        <v>0</v>
      </c>
      <c r="L18" s="7">
        <v>1527.72</v>
      </c>
      <c r="M18" s="8">
        <v>273</v>
      </c>
      <c r="N18" s="9" t="s">
        <v>31</v>
      </c>
      <c r="O18" s="28" t="s">
        <v>38</v>
      </c>
      <c r="R18" s="14"/>
    </row>
    <row r="19" spans="1:19" s="21" customFormat="1" ht="24.95" customHeight="1" x14ac:dyDescent="0.2">
      <c r="A19" s="14">
        <v>17</v>
      </c>
      <c r="B19" s="14">
        <v>11</v>
      </c>
      <c r="C19" s="22" t="s">
        <v>36</v>
      </c>
      <c r="D19" s="16">
        <v>1476.41</v>
      </c>
      <c r="E19" s="16">
        <v>8630.4699999999993</v>
      </c>
      <c r="F19" s="17">
        <f t="shared" ref="F19:F25" si="1">(D19-E19)/E19</f>
        <v>-0.82893052174447046</v>
      </c>
      <c r="G19" s="18">
        <v>233</v>
      </c>
      <c r="H19" s="19">
        <v>18</v>
      </c>
      <c r="I19" s="19">
        <f>G19/H19</f>
        <v>12.944444444444445</v>
      </c>
      <c r="J19" s="14">
        <v>3</v>
      </c>
      <c r="K19" s="14">
        <v>9</v>
      </c>
      <c r="L19" s="16">
        <v>163141.51999999999</v>
      </c>
      <c r="M19" s="18">
        <v>24808</v>
      </c>
      <c r="N19" s="20">
        <v>45604</v>
      </c>
      <c r="O19" s="27" t="s">
        <v>33</v>
      </c>
      <c r="R19" s="14"/>
    </row>
    <row r="20" spans="1:19" s="21" customFormat="1" ht="24.95" customHeight="1" x14ac:dyDescent="0.2">
      <c r="A20" s="14">
        <v>18</v>
      </c>
      <c r="B20" s="14">
        <v>10</v>
      </c>
      <c r="C20" s="15" t="s">
        <v>34</v>
      </c>
      <c r="D20" s="16">
        <v>1379</v>
      </c>
      <c r="E20" s="16">
        <v>8699</v>
      </c>
      <c r="F20" s="17">
        <f t="shared" si="1"/>
        <v>-0.84147603172778485</v>
      </c>
      <c r="G20" s="18">
        <v>237</v>
      </c>
      <c r="H20" s="14" t="s">
        <v>61</v>
      </c>
      <c r="I20" s="14" t="s">
        <v>61</v>
      </c>
      <c r="J20" s="14">
        <v>9</v>
      </c>
      <c r="K20" s="14">
        <v>4</v>
      </c>
      <c r="L20" s="16">
        <v>58406</v>
      </c>
      <c r="M20" s="18">
        <v>11618</v>
      </c>
      <c r="N20" s="20">
        <v>45639</v>
      </c>
      <c r="O20" s="27" t="s">
        <v>35</v>
      </c>
      <c r="R20" s="14"/>
    </row>
    <row r="21" spans="1:19" s="21" customFormat="1" ht="24.95" customHeight="1" x14ac:dyDescent="0.2">
      <c r="A21" s="14">
        <v>19</v>
      </c>
      <c r="B21" s="14">
        <v>20</v>
      </c>
      <c r="C21" s="22" t="s">
        <v>51</v>
      </c>
      <c r="D21" s="16">
        <v>1225</v>
      </c>
      <c r="E21" s="16">
        <v>1863.4</v>
      </c>
      <c r="F21" s="17">
        <f t="shared" si="1"/>
        <v>-0.34259954921111951</v>
      </c>
      <c r="G21" s="18">
        <v>282</v>
      </c>
      <c r="H21" s="19">
        <v>9</v>
      </c>
      <c r="I21" s="19">
        <f>G21/H21</f>
        <v>31.333333333333332</v>
      </c>
      <c r="J21" s="14">
        <v>6</v>
      </c>
      <c r="K21" s="14">
        <v>3</v>
      </c>
      <c r="L21" s="16">
        <v>4960.8</v>
      </c>
      <c r="M21" s="18">
        <v>930</v>
      </c>
      <c r="N21" s="20">
        <v>45646</v>
      </c>
      <c r="O21" s="27" t="s">
        <v>52</v>
      </c>
      <c r="R21" s="14"/>
    </row>
    <row r="22" spans="1:19" s="21" customFormat="1" ht="24.95" customHeight="1" x14ac:dyDescent="0.2">
      <c r="A22" s="14">
        <v>20</v>
      </c>
      <c r="B22" s="14">
        <v>19</v>
      </c>
      <c r="C22" s="22" t="s">
        <v>50</v>
      </c>
      <c r="D22" s="16">
        <v>1168.2</v>
      </c>
      <c r="E22" s="16">
        <v>1978.3</v>
      </c>
      <c r="F22" s="17">
        <f t="shared" si="1"/>
        <v>-0.40949299903957942</v>
      </c>
      <c r="G22" s="14">
        <v>163</v>
      </c>
      <c r="H22" s="19">
        <v>9</v>
      </c>
      <c r="I22" s="19">
        <f>G22/H22</f>
        <v>18.111111111111111</v>
      </c>
      <c r="J22" s="14">
        <v>4</v>
      </c>
      <c r="K22" s="14">
        <v>4</v>
      </c>
      <c r="L22" s="16">
        <v>5437.7</v>
      </c>
      <c r="M22" s="18">
        <v>818</v>
      </c>
      <c r="N22" s="20">
        <v>45639</v>
      </c>
      <c r="O22" s="27" t="s">
        <v>40</v>
      </c>
      <c r="R22" s="14"/>
    </row>
    <row r="23" spans="1:19" s="21" customFormat="1" ht="24.95" customHeight="1" x14ac:dyDescent="0.2">
      <c r="A23" s="14">
        <v>21</v>
      </c>
      <c r="B23" s="14">
        <v>25</v>
      </c>
      <c r="C23" s="15" t="s">
        <v>55</v>
      </c>
      <c r="D23" s="16">
        <v>1114.4000000000008</v>
      </c>
      <c r="E23" s="25">
        <v>708.5</v>
      </c>
      <c r="F23" s="17">
        <f t="shared" si="1"/>
        <v>0.57290049400141252</v>
      </c>
      <c r="G23" s="18">
        <v>151</v>
      </c>
      <c r="H23" s="19">
        <v>7</v>
      </c>
      <c r="I23" s="19">
        <f>G23/H23</f>
        <v>21.571428571428573</v>
      </c>
      <c r="J23" s="14">
        <v>3</v>
      </c>
      <c r="K23" s="14" t="s">
        <v>61</v>
      </c>
      <c r="L23" s="25">
        <v>24929.489999999998</v>
      </c>
      <c r="M23" s="26">
        <v>3511</v>
      </c>
      <c r="N23" s="20">
        <v>45611</v>
      </c>
      <c r="O23" s="27" t="s">
        <v>52</v>
      </c>
      <c r="R23" s="14"/>
    </row>
    <row r="24" spans="1:19" s="21" customFormat="1" ht="24.75" customHeight="1" x14ac:dyDescent="0.2">
      <c r="A24" s="14">
        <v>22</v>
      </c>
      <c r="B24" s="14">
        <v>14</v>
      </c>
      <c r="C24" s="22" t="s">
        <v>41</v>
      </c>
      <c r="D24" s="16">
        <v>1062</v>
      </c>
      <c r="E24" s="16">
        <v>4683</v>
      </c>
      <c r="F24" s="17">
        <f t="shared" si="1"/>
        <v>-0.77322229340166559</v>
      </c>
      <c r="G24" s="18">
        <v>151</v>
      </c>
      <c r="H24" s="14" t="s">
        <v>61</v>
      </c>
      <c r="I24" s="14" t="s">
        <v>61</v>
      </c>
      <c r="J24" s="14">
        <v>5</v>
      </c>
      <c r="K24" s="14">
        <v>5</v>
      </c>
      <c r="L24" s="16">
        <v>42832</v>
      </c>
      <c r="M24" s="18">
        <v>6157</v>
      </c>
      <c r="N24" s="20">
        <v>45632</v>
      </c>
      <c r="O24" s="27" t="s">
        <v>35</v>
      </c>
      <c r="R24" s="14"/>
    </row>
    <row r="25" spans="1:19" s="24" customFormat="1" ht="24.75" customHeight="1" x14ac:dyDescent="0.15">
      <c r="A25" s="14">
        <v>23</v>
      </c>
      <c r="B25" s="14">
        <v>21</v>
      </c>
      <c r="C25" s="15" t="s">
        <v>53</v>
      </c>
      <c r="D25" s="16">
        <v>814.5</v>
      </c>
      <c r="E25" s="25">
        <v>1548.4</v>
      </c>
      <c r="F25" s="17">
        <f t="shared" si="1"/>
        <v>-0.47397313355722037</v>
      </c>
      <c r="G25" s="14">
        <v>101</v>
      </c>
      <c r="H25" s="14">
        <v>7</v>
      </c>
      <c r="I25" s="19">
        <f>G25/H25</f>
        <v>14.428571428571429</v>
      </c>
      <c r="J25" s="14">
        <v>1</v>
      </c>
      <c r="K25" s="14">
        <v>17</v>
      </c>
      <c r="L25" s="25">
        <v>123618.93</v>
      </c>
      <c r="M25" s="26">
        <v>18555</v>
      </c>
      <c r="N25" s="20">
        <v>45548</v>
      </c>
      <c r="O25" s="27" t="s">
        <v>38</v>
      </c>
      <c r="R25" s="14"/>
      <c r="S25" s="21"/>
    </row>
    <row r="26" spans="1:19" s="24" customFormat="1" ht="24.95" customHeight="1" x14ac:dyDescent="0.15">
      <c r="A26" s="14">
        <v>24</v>
      </c>
      <c r="B26" s="14" t="s">
        <v>60</v>
      </c>
      <c r="C26" s="15" t="s">
        <v>63</v>
      </c>
      <c r="D26" s="16">
        <v>697.5</v>
      </c>
      <c r="E26" s="16" t="s">
        <v>61</v>
      </c>
      <c r="F26" s="17" t="s">
        <v>61</v>
      </c>
      <c r="G26" s="18">
        <v>132</v>
      </c>
      <c r="H26" s="19">
        <v>4</v>
      </c>
      <c r="I26" s="19">
        <f>G26/H26</f>
        <v>33</v>
      </c>
      <c r="J26" s="14">
        <v>3</v>
      </c>
      <c r="K26" s="14">
        <v>1</v>
      </c>
      <c r="L26" s="16">
        <v>697.5</v>
      </c>
      <c r="M26" s="18">
        <v>132</v>
      </c>
      <c r="N26" s="20">
        <v>45660</v>
      </c>
      <c r="O26" s="40" t="s">
        <v>57</v>
      </c>
      <c r="R26" s="14"/>
      <c r="S26" s="21"/>
    </row>
    <row r="27" spans="1:19" s="24" customFormat="1" ht="24.75" customHeight="1" x14ac:dyDescent="0.15">
      <c r="A27" s="14">
        <v>25</v>
      </c>
      <c r="B27" s="7" t="s">
        <v>61</v>
      </c>
      <c r="C27" s="10" t="s">
        <v>64</v>
      </c>
      <c r="D27" s="7">
        <v>550</v>
      </c>
      <c r="E27" s="7" t="s">
        <v>61</v>
      </c>
      <c r="F27" s="17" t="s">
        <v>61</v>
      </c>
      <c r="G27" s="6">
        <v>92</v>
      </c>
      <c r="H27" s="6">
        <v>1</v>
      </c>
      <c r="I27" s="19">
        <v>92</v>
      </c>
      <c r="J27" s="6">
        <v>1</v>
      </c>
      <c r="K27" s="6" t="s">
        <v>61</v>
      </c>
      <c r="L27" s="7">
        <v>94039.300000000017</v>
      </c>
      <c r="M27" s="8">
        <v>13916</v>
      </c>
      <c r="N27" s="9">
        <v>45590</v>
      </c>
      <c r="O27" s="28" t="s">
        <v>44</v>
      </c>
      <c r="R27" s="14"/>
      <c r="S27" s="21"/>
    </row>
    <row r="28" spans="1:19" s="24" customFormat="1" ht="24.75" customHeight="1" x14ac:dyDescent="0.15">
      <c r="A28" s="14">
        <v>26</v>
      </c>
      <c r="B28" s="14">
        <v>12</v>
      </c>
      <c r="C28" s="22" t="s">
        <v>37</v>
      </c>
      <c r="D28" s="16">
        <v>420.2</v>
      </c>
      <c r="E28" s="16">
        <v>8006.58</v>
      </c>
      <c r="F28" s="17">
        <f>(D28-E28)/E28</f>
        <v>-0.94751816630821151</v>
      </c>
      <c r="G28" s="18">
        <v>70</v>
      </c>
      <c r="H28" s="19">
        <v>8</v>
      </c>
      <c r="I28" s="19">
        <f>G28/H28</f>
        <v>8.75</v>
      </c>
      <c r="J28" s="14">
        <v>4</v>
      </c>
      <c r="K28" s="14">
        <v>2</v>
      </c>
      <c r="L28" s="16">
        <v>8426.7800000000007</v>
      </c>
      <c r="M28" s="18">
        <v>1232</v>
      </c>
      <c r="N28" s="20">
        <v>45653</v>
      </c>
      <c r="O28" s="27" t="s">
        <v>38</v>
      </c>
    </row>
    <row r="29" spans="1:19" s="24" customFormat="1" ht="24.75" customHeight="1" x14ac:dyDescent="0.15">
      <c r="A29" s="14">
        <v>27</v>
      </c>
      <c r="B29" s="7" t="s">
        <v>61</v>
      </c>
      <c r="C29" s="15" t="s">
        <v>65</v>
      </c>
      <c r="D29" s="16">
        <v>332.78</v>
      </c>
      <c r="E29" s="16" t="s">
        <v>61</v>
      </c>
      <c r="F29" s="17" t="s">
        <v>61</v>
      </c>
      <c r="G29" s="18">
        <v>77</v>
      </c>
      <c r="H29" s="19">
        <v>2</v>
      </c>
      <c r="I29" s="19">
        <v>38.5</v>
      </c>
      <c r="J29" s="14">
        <v>2</v>
      </c>
      <c r="K29" s="14" t="s">
        <v>61</v>
      </c>
      <c r="L29" s="16">
        <v>47063.549999999996</v>
      </c>
      <c r="M29" s="18">
        <v>9366</v>
      </c>
      <c r="N29" s="20">
        <v>45541</v>
      </c>
      <c r="O29" s="27" t="s">
        <v>44</v>
      </c>
    </row>
    <row r="30" spans="1:19" s="24" customFormat="1" ht="24.75" customHeight="1" x14ac:dyDescent="0.15">
      <c r="A30" s="14">
        <v>28</v>
      </c>
      <c r="B30" s="6"/>
      <c r="C30" s="10" t="s">
        <v>69</v>
      </c>
      <c r="D30" s="7">
        <v>305</v>
      </c>
      <c r="E30" s="16" t="s">
        <v>61</v>
      </c>
      <c r="F30" s="17" t="s">
        <v>61</v>
      </c>
      <c r="G30" s="8">
        <v>74</v>
      </c>
      <c r="H30" s="6">
        <v>1</v>
      </c>
      <c r="I30" s="41">
        <v>48.5</v>
      </c>
      <c r="J30" s="6">
        <v>1</v>
      </c>
      <c r="K30" s="17" t="s">
        <v>61</v>
      </c>
      <c r="L30" s="7">
        <v>4320</v>
      </c>
      <c r="M30" s="8">
        <v>1946</v>
      </c>
      <c r="N30" s="9">
        <v>45632</v>
      </c>
      <c r="O30" s="42" t="s">
        <v>70</v>
      </c>
    </row>
    <row r="31" spans="1:19" ht="24.75" customHeight="1" x14ac:dyDescent="0.15">
      <c r="A31" s="14">
        <v>29</v>
      </c>
      <c r="B31" s="14">
        <v>28</v>
      </c>
      <c r="C31" s="22" t="s">
        <v>59</v>
      </c>
      <c r="D31" s="16">
        <v>176.7</v>
      </c>
      <c r="E31" s="16">
        <v>315.3</v>
      </c>
      <c r="F31" s="17">
        <f>(D31-E31)/E31</f>
        <v>-0.43958135109419605</v>
      </c>
      <c r="G31" s="14">
        <v>23</v>
      </c>
      <c r="H31" s="14">
        <v>1</v>
      </c>
      <c r="I31" s="19">
        <f>G31/H31</f>
        <v>23</v>
      </c>
      <c r="J31" s="14">
        <v>1</v>
      </c>
      <c r="K31" s="14">
        <v>15</v>
      </c>
      <c r="L31" s="16">
        <v>130177.00000000003</v>
      </c>
      <c r="M31" s="18">
        <v>19270</v>
      </c>
      <c r="N31" s="20">
        <v>45562</v>
      </c>
      <c r="O31" s="40" t="s">
        <v>44</v>
      </c>
    </row>
    <row r="32" spans="1:19" ht="24.75" customHeight="1" x14ac:dyDescent="0.15">
      <c r="A32" s="14">
        <v>30</v>
      </c>
      <c r="B32" s="14">
        <v>26</v>
      </c>
      <c r="C32" s="22" t="s">
        <v>56</v>
      </c>
      <c r="D32" s="16">
        <v>55</v>
      </c>
      <c r="E32" s="16">
        <v>361.9</v>
      </c>
      <c r="F32" s="17">
        <f>(D32-E32)/E32</f>
        <v>-0.84802431610942253</v>
      </c>
      <c r="G32" s="14">
        <v>11</v>
      </c>
      <c r="H32" s="19">
        <v>1</v>
      </c>
      <c r="I32" s="19">
        <f>G32/H32</f>
        <v>11</v>
      </c>
      <c r="J32" s="14">
        <v>1</v>
      </c>
      <c r="K32" s="14">
        <v>6</v>
      </c>
      <c r="L32" s="16">
        <v>5308.19</v>
      </c>
      <c r="M32" s="18">
        <v>1268</v>
      </c>
      <c r="N32" s="20">
        <v>45625</v>
      </c>
      <c r="O32" s="27" t="s">
        <v>57</v>
      </c>
    </row>
    <row r="33" spans="1:15" s="24" customFormat="1" ht="24.75" customHeight="1" x14ac:dyDescent="0.15">
      <c r="A33" s="14">
        <v>31</v>
      </c>
      <c r="B33" s="14">
        <v>27</v>
      </c>
      <c r="C33" s="22" t="s">
        <v>58</v>
      </c>
      <c r="D33" s="25">
        <v>48</v>
      </c>
      <c r="E33" s="16">
        <v>347</v>
      </c>
      <c r="F33" s="17">
        <f>(D33-E33)/E33</f>
        <v>-0.86167146974063402</v>
      </c>
      <c r="G33" s="26">
        <v>8</v>
      </c>
      <c r="H33" s="18">
        <v>1</v>
      </c>
      <c r="I33" s="19">
        <f>G33/H33</f>
        <v>8</v>
      </c>
      <c r="J33" s="18">
        <v>1</v>
      </c>
      <c r="K33" s="14" t="s">
        <v>61</v>
      </c>
      <c r="L33" s="16">
        <v>60185.9</v>
      </c>
      <c r="M33" s="18">
        <v>8994</v>
      </c>
      <c r="N33" s="20">
        <v>45597</v>
      </c>
      <c r="O33" s="27" t="s">
        <v>38</v>
      </c>
    </row>
    <row r="34" spans="1:15" s="24" customFormat="1" ht="24.75" customHeight="1" x14ac:dyDescent="0.15">
      <c r="A34" s="14">
        <v>32</v>
      </c>
      <c r="B34" s="14">
        <v>17</v>
      </c>
      <c r="C34" s="22" t="s">
        <v>45</v>
      </c>
      <c r="D34" s="16">
        <v>20</v>
      </c>
      <c r="E34" s="16">
        <v>2398.69</v>
      </c>
      <c r="F34" s="17">
        <f>(D34-E34)/E34</f>
        <v>-0.99166211557141604</v>
      </c>
      <c r="G34" s="18">
        <v>4</v>
      </c>
      <c r="H34" s="19">
        <v>1</v>
      </c>
      <c r="I34" s="19">
        <f>G34/H34</f>
        <v>4</v>
      </c>
      <c r="J34" s="14">
        <v>1</v>
      </c>
      <c r="K34" s="14">
        <v>4</v>
      </c>
      <c r="L34" s="16">
        <v>38244.78</v>
      </c>
      <c r="M34" s="18">
        <v>5021</v>
      </c>
      <c r="N34" s="20">
        <v>45639</v>
      </c>
      <c r="O34" s="27" t="s">
        <v>46</v>
      </c>
    </row>
    <row r="35" spans="1:15" ht="24.95" customHeight="1" x14ac:dyDescent="0.15">
      <c r="A35" s="29"/>
      <c r="B35" s="30"/>
      <c r="C35" s="31" t="s">
        <v>71</v>
      </c>
      <c r="D35" s="32">
        <f>SUBTOTAL(109,Table13[Pajamos 
(GBO)])</f>
        <v>647445.83999999973</v>
      </c>
      <c r="E35" s="33" t="s">
        <v>68</v>
      </c>
      <c r="F35" s="34">
        <f>(D35-E35)/E35</f>
        <v>-0.39666911125420412</v>
      </c>
      <c r="G35" s="35">
        <f>SUBTOTAL(109,Table13[Žiūrovų sk. 
(ADM)])</f>
        <v>94363</v>
      </c>
      <c r="H35" s="36"/>
      <c r="I35" s="37"/>
      <c r="J35" s="36"/>
      <c r="K35" s="30"/>
      <c r="L35" s="36"/>
      <c r="M35" s="36"/>
      <c r="N35" s="38"/>
      <c r="O35" s="39" t="s">
        <v>15</v>
      </c>
    </row>
    <row r="36" spans="1:15" hidden="1" x14ac:dyDescent="0.15">
      <c r="F36" s="3"/>
      <c r="L36" s="2"/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6" hidden="1" x14ac:dyDescent="0.15">
      <c r="F49" s="3"/>
    </row>
    <row r="50" spans="6:6" hidden="1" x14ac:dyDescent="0.15">
      <c r="F50" s="3"/>
    </row>
    <row r="51" spans="6:6" hidden="1" x14ac:dyDescent="0.15">
      <c r="F51" s="3"/>
    </row>
    <row r="52" spans="6:6" hidden="1" x14ac:dyDescent="0.15">
      <c r="F5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customXml/itemProps2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2025-01-17T13:37:22Z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